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C35" i="2" l="1"/>
  <c r="C33" i="2"/>
  <c r="C28" i="2"/>
  <c r="C54" i="2" l="1"/>
  <c r="C52" i="2"/>
  <c r="C18" i="2"/>
  <c r="C58" i="2"/>
  <c r="J8" i="2" l="1"/>
  <c r="J9" i="2"/>
  <c r="J10" i="2"/>
  <c r="J11" i="2"/>
  <c r="J12" i="2"/>
  <c r="J15" i="2"/>
  <c r="J17" i="2"/>
  <c r="J19" i="2"/>
  <c r="J20" i="2"/>
  <c r="J21" i="2"/>
  <c r="J24" i="2"/>
  <c r="J25" i="2"/>
  <c r="J26" i="2"/>
  <c r="J27" i="2"/>
  <c r="J29" i="2"/>
  <c r="J30" i="2"/>
  <c r="J31" i="2"/>
  <c r="J34" i="2"/>
  <c r="J36" i="2"/>
  <c r="J37" i="2"/>
  <c r="J38" i="2"/>
  <c r="J39" i="2"/>
  <c r="J40" i="2"/>
  <c r="J42" i="2"/>
  <c r="J43" i="2"/>
  <c r="J45" i="2"/>
  <c r="J47" i="2"/>
  <c r="J50" i="2"/>
  <c r="J54" i="2"/>
  <c r="J55" i="2"/>
  <c r="J56" i="2"/>
  <c r="J57" i="2"/>
  <c r="I51" i="2" l="1"/>
  <c r="G28" i="2"/>
  <c r="J28" i="2" s="1"/>
  <c r="D28" i="2"/>
  <c r="G49" i="2" l="1"/>
  <c r="J49" i="2" s="1"/>
  <c r="D49" i="2"/>
  <c r="G41" i="2" l="1"/>
  <c r="J41" i="2" s="1"/>
  <c r="G33" i="2" l="1"/>
  <c r="J33" i="2" s="1"/>
  <c r="D33" i="2"/>
  <c r="I34" i="2"/>
  <c r="I14" i="2"/>
  <c r="I13" i="2"/>
  <c r="I33" i="2" l="1"/>
  <c r="I20" i="2"/>
  <c r="G18" i="2"/>
  <c r="J18" i="2" s="1"/>
  <c r="D18" i="2"/>
  <c r="I53" i="2" l="1"/>
  <c r="I50" i="2"/>
  <c r="G52" i="2" l="1"/>
  <c r="D52" i="2"/>
  <c r="I52" i="2" l="1"/>
  <c r="I8" i="2"/>
  <c r="I38" i="2" l="1"/>
  <c r="I57" i="2" l="1"/>
  <c r="G54" i="2"/>
  <c r="F54" i="2"/>
  <c r="E54" i="2"/>
  <c r="D54" i="2"/>
  <c r="F49" i="2"/>
  <c r="E49" i="2"/>
  <c r="I48" i="2"/>
  <c r="I47" i="2"/>
  <c r="I46" i="2"/>
  <c r="I45" i="2"/>
  <c r="G44" i="2"/>
  <c r="J44" i="2" s="1"/>
  <c r="F44" i="2"/>
  <c r="E44" i="2"/>
  <c r="D44" i="2"/>
  <c r="I43" i="2"/>
  <c r="I42" i="2"/>
  <c r="F41" i="2"/>
  <c r="E41" i="2"/>
  <c r="D41" i="2"/>
  <c r="I40" i="2"/>
  <c r="I39" i="2"/>
  <c r="I37" i="2"/>
  <c r="I36" i="2"/>
  <c r="G35" i="2"/>
  <c r="J35" i="2" s="1"/>
  <c r="F35" i="2"/>
  <c r="E35" i="2"/>
  <c r="D35" i="2"/>
  <c r="I31" i="2"/>
  <c r="I30" i="2"/>
  <c r="I29" i="2"/>
  <c r="F28" i="2"/>
  <c r="E28" i="2"/>
  <c r="I27" i="2"/>
  <c r="I26" i="2"/>
  <c r="I25" i="2"/>
  <c r="I24" i="2"/>
  <c r="I23" i="2"/>
  <c r="G22" i="2"/>
  <c r="J22" i="2" s="1"/>
  <c r="F22" i="2"/>
  <c r="E22" i="2"/>
  <c r="D22" i="2"/>
  <c r="I21" i="2"/>
  <c r="I19" i="2"/>
  <c r="F18" i="2"/>
  <c r="E18" i="2"/>
  <c r="I17" i="2"/>
  <c r="H16" i="2"/>
  <c r="G16" i="2"/>
  <c r="J16" i="2" s="1"/>
  <c r="F16" i="2"/>
  <c r="E16" i="2"/>
  <c r="D16" i="2"/>
  <c r="I15" i="2"/>
  <c r="I12" i="2"/>
  <c r="I11" i="2"/>
  <c r="I10" i="2"/>
  <c r="I9" i="2"/>
  <c r="G7" i="2"/>
  <c r="F7" i="2"/>
  <c r="E7" i="2"/>
  <c r="D7" i="2"/>
  <c r="D58" i="2" l="1"/>
  <c r="G58" i="2"/>
  <c r="J58" i="2" s="1"/>
  <c r="I55" i="2"/>
  <c r="I54" i="2"/>
  <c r="I49" i="2"/>
  <c r="I44" i="2"/>
  <c r="I22" i="2"/>
  <c r="I18" i="2"/>
  <c r="I35" i="2"/>
  <c r="E58" i="2"/>
  <c r="F58" i="2"/>
  <c r="I7" i="2"/>
  <c r="I16" i="2"/>
  <c r="I28" i="2"/>
  <c r="I41" i="2"/>
  <c r="J7" i="2"/>
  <c r="I58" i="2" l="1"/>
</calcChain>
</file>

<file path=xl/sharedStrings.xml><?xml version="1.0" encoding="utf-8"?>
<sst xmlns="http://schemas.openxmlformats.org/spreadsheetml/2006/main" count="157" uniqueCount="117">
  <si>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</si>
  <si>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</si>
  <si>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</si>
  <si>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</si>
  <si>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</si>
  <si>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</si>
  <si>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</si>
  <si>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</si>
  <si>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</si>
  <si>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</si>
  <si>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</si>
  <si>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</si>
  <si>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</si>
  <si>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</si>
  <si>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</si>
  <si>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</si>
  <si>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</si>
  <si>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</si>
  <si>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</si>
  <si>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</si>
  <si>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</si>
  <si>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</si>
  <si>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</si>
  <si>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</si>
  <si>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</si>
  <si>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</si>
  <si>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</si>
  <si>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0309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</si>
  <si>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</si>
  <si>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</si>
  <si>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</si>
  <si>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</si>
  <si>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</si>
  <si>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</si>
  <si>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</si>
  <si>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</si>
  <si>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</si>
  <si>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</si>
  <si>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</si>
  <si>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</si>
  <si>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</si>
  <si>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</si>
  <si>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</si>
  <si>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</si>
  <si>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</si>
  <si>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</si>
  <si>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</si>
  <si>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</si>
  <si>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</si>
  <si>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</si>
  <si>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</si>
  <si>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</si>
  <si>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</si>
  <si>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</si>
  <si>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</si>
  <si>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</si>
  <si>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</si>
  <si>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</si>
  <si>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</si>
  <si>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</si>
  <si>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</si>
  <si>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</si>
  <si>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</si>
  <si>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</si>
  <si>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</si>
  <si>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</si>
  <si>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</si>
  <si>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</si>
  <si>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</si>
  <si>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</si>
  <si>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</si>
  <si>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</si>
  <si>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</si>
  <si>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</si>
  <si>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</si>
  <si>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</si>
  <si>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</si>
  <si>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</si>
  <si>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</si>
  <si>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</si>
  <si>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</si>
  <si>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</si>
  <si>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</si>
  <si>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</si>
  <si>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</si>
  <si>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</si>
  <si>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</si>
  <si>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</si>
  <si>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</si>
  <si>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</si>
  <si>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</si>
  <si>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</si>
  <si>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</si>
  <si>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1300</t>
  </si>
  <si>
    <t>1301</t>
  </si>
  <si>
    <t>0314</t>
  </si>
  <si>
    <t>Другие вопросы вобласти национальной безопасности и правоохранительной деятельности</t>
  </si>
  <si>
    <t>Охрана окружающей среды</t>
  </si>
  <si>
    <t>Другие вопросы в области охраны окружающей среды</t>
  </si>
  <si>
    <t>Процент исполнения к уточненным плановым назначениям</t>
  </si>
  <si>
    <t>Дополнительное образование детей</t>
  </si>
  <si>
    <t>Гражданская оборона</t>
  </si>
  <si>
    <t xml:space="preserve">Молодежная политика 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</si>
  <si>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</si>
  <si>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</si>
  <si>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Защита населения и территории от последствий чрезвычайных ситуаций природного и техногенного характера, пожарная безопасность</t>
  </si>
  <si>
    <t>0505</t>
  </si>
  <si>
    <t>Другие вопросы в области жилищно-коммунального хозяйства</t>
  </si>
  <si>
    <t>С.И.Сидорова</t>
  </si>
  <si>
    <t>0600</t>
  </si>
  <si>
    <t>0605</t>
  </si>
  <si>
    <t xml:space="preserve"> Заместитель главы администрации Трубчевского муниципального района</t>
  </si>
  <si>
    <t>Сведения об исполнении консолидированного бюджета Трубчевского муниципального района Брянской области   за 1 полугодие 2025 года по расходам в разрезе разделов и подразделов классификации расходов в сравнении с соответствующим периодом 2024 года</t>
  </si>
  <si>
    <t>Кассовое исполнение                                                               за 1 полугодие 2024 года</t>
  </si>
  <si>
    <t>Уточненные плановые назначения на 2025 год</t>
  </si>
  <si>
    <t>Кассовое исполнение                                                               за 1 полугодие                                                                           2025 года</t>
  </si>
  <si>
    <t>Темп роста 2025 к соответствующему периоду 2024,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</si>
</sst>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8"/>
      <color rgb="FFFF0000"/>
      <name val="Arial"/>
      <family val="2"/>
      <charset val="204"/>
    </font>
    <font>
      <b/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1" fillId="2" borderId="0" xfId="0" applyFont="1" applyFill="1" applyBorder="1" applyAlignment="1">
      <alignment horizontal="left"/>
    </xf>
    <xf numFmtId="49" fontId="1" fillId="2" borderId="0" xfId="0" applyNumberFormat="1" applyFont="1" applyFill="1" applyBorder="1"/>
    <xf numFmtId="0" fontId="1" fillId="2" borderId="0" xfId="0" applyFont="1" applyFill="1" applyBorder="1"/>
    <xf numFmtId="0" fontId="4" fillId="0" borderId="0" xfId="0" applyFont="1" applyAlignment="1">
      <alignment vertical="top"/>
    </xf>
    <xf numFmtId="0" fontId="5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1" fillId="2" borderId="0" xfId="0" applyFont="1" applyFill="1"/>
    <xf numFmtId="0" fontId="1" fillId="3" borderId="0" xfId="0" applyFont="1" applyFill="1" applyBorder="1"/>
    <xf numFmtId="0" fontId="6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4" fontId="0" fillId="0" borderId="0" xfId="0" applyNumberFormat="1"/>
    <xf numFmtId="4" fontId="5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0" borderId="0" xfId="0" applyFont="1"/>
    <xf numFmtId="49" fontId="10" fillId="2" borderId="0" xfId="0" applyNumberFormat="1" applyFont="1" applyFill="1" applyAlignment="1">
      <alignment horizontal="center"/>
    </xf>
    <xf numFmtId="0" fontId="10" fillId="2" borderId="0" xfId="0" applyFont="1" applyFill="1" applyBorder="1" applyAlignment="1">
      <alignment horizontal="left"/>
    </xf>
    <xf numFmtId="0" fontId="10" fillId="2" borderId="0" xfId="0" applyFont="1" applyFill="1" applyBorder="1"/>
    <xf numFmtId="0" fontId="11" fillId="0" borderId="0" xfId="0" applyFont="1"/>
    <xf numFmtId="4" fontId="9" fillId="0" borderId="0" xfId="0" applyNumberFormat="1" applyFont="1"/>
    <xf numFmtId="49" fontId="5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8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tabSelected="1" workbookViewId="0">
      <selection activeCell="L58" sqref="L58"/>
    </sheetView>
  </sheetViews>
  <sheetFormatPr defaultRowHeight="15" x14ac:dyDescent="0.25"/>
  <cols>
    <col min="1" max="1" width="47.5703125" customWidth="1"/>
    <col min="2" max="2" width="7.140625" customWidth="1"/>
    <col min="3" max="3" width="15.7109375" style="25" customWidth="1"/>
    <col min="4" max="4" width="18" style="25" customWidth="1"/>
    <col min="5" max="5" width="19.28515625" hidden="1" customWidth="1"/>
    <col min="6" max="6" width="15.140625" hidden="1" customWidth="1"/>
    <col min="7" max="7" width="15.85546875" customWidth="1"/>
    <col min="8" max="8" width="15.28515625" hidden="1" customWidth="1"/>
    <col min="9" max="9" width="14" style="3" customWidth="1"/>
    <col min="10" max="10" width="12.7109375" style="3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0" ht="8.25" customHeight="1" x14ac:dyDescent="0.25">
      <c r="A1" s="1"/>
      <c r="B1" s="2"/>
      <c r="C1" s="26"/>
      <c r="D1" s="26"/>
      <c r="E1" s="2"/>
      <c r="F1" s="2"/>
      <c r="G1" s="2"/>
      <c r="H1" s="2"/>
    </row>
    <row r="2" spans="1:10" ht="49.5" customHeight="1" x14ac:dyDescent="0.25">
      <c r="A2" s="36" t="s">
        <v>112</v>
      </c>
      <c r="B2" s="36"/>
      <c r="C2" s="36"/>
      <c r="D2" s="36"/>
      <c r="E2" s="36"/>
      <c r="F2" s="36"/>
      <c r="G2" s="36"/>
      <c r="H2" s="36"/>
      <c r="I2" s="36"/>
      <c r="J2" s="36"/>
    </row>
    <row r="3" spans="1:10" ht="23.25" customHeight="1" x14ac:dyDescent="0.25">
      <c r="A3" s="4"/>
      <c r="B3" s="4"/>
      <c r="C3" s="27"/>
      <c r="D3" s="27"/>
      <c r="E3" s="5"/>
      <c r="F3" s="5"/>
      <c r="G3" s="6"/>
      <c r="H3" s="6"/>
      <c r="I3" s="37" t="s">
        <v>0</v>
      </c>
      <c r="J3" s="37"/>
    </row>
    <row r="4" spans="1:10" s="7" customFormat="1" ht="22.5" customHeight="1" x14ac:dyDescent="0.25">
      <c r="A4" s="38" t="s">
        <v>1</v>
      </c>
      <c r="B4" s="38" t="s">
        <v>2</v>
      </c>
      <c r="C4" s="39" t="s">
        <v>113</v>
      </c>
      <c r="D4" s="38" t="s">
        <v>114</v>
      </c>
      <c r="E4" s="39" t="s">
        <v>3</v>
      </c>
      <c r="F4" s="39"/>
      <c r="G4" s="39" t="s">
        <v>115</v>
      </c>
      <c r="H4" s="39"/>
      <c r="I4" s="39" t="s">
        <v>99</v>
      </c>
      <c r="J4" s="40" t="s">
        <v>116</v>
      </c>
    </row>
    <row r="5" spans="1:10" s="7" customFormat="1" ht="15.75" customHeight="1" x14ac:dyDescent="0.25">
      <c r="A5" s="38"/>
      <c r="B5" s="38"/>
      <c r="C5" s="39"/>
      <c r="D5" s="38"/>
      <c r="E5" s="39"/>
      <c r="F5" s="39"/>
      <c r="G5" s="39"/>
      <c r="H5" s="39"/>
      <c r="I5" s="39"/>
      <c r="J5" s="40"/>
    </row>
    <row r="6" spans="1:10" s="7" customFormat="1" ht="30" customHeight="1" x14ac:dyDescent="0.25">
      <c r="A6" s="38"/>
      <c r="B6" s="38"/>
      <c r="C6" s="39"/>
      <c r="D6" s="38"/>
      <c r="E6" s="39"/>
      <c r="F6" s="39"/>
      <c r="G6" s="39"/>
      <c r="H6" s="39"/>
      <c r="I6" s="39"/>
      <c r="J6" s="40"/>
    </row>
    <row r="7" spans="1:10" ht="15.75" x14ac:dyDescent="0.25">
      <c r="A7" s="8" t="s">
        <v>4</v>
      </c>
      <c r="B7" s="31" t="s">
        <v>5</v>
      </c>
      <c r="C7" s="18">
        <v>37181848.579999998</v>
      </c>
      <c r="D7" s="18">
        <f>SUM(D8:D15)</f>
        <v>130227744.19</v>
      </c>
      <c r="E7" s="18">
        <f>SUM(E8:E15)</f>
        <v>0</v>
      </c>
      <c r="F7" s="18">
        <f>SUM(F8:F15)</f>
        <v>0</v>
      </c>
      <c r="G7" s="18">
        <f>SUM(G8:G15)</f>
        <v>40301568.549999997</v>
      </c>
      <c r="H7" s="18" t="s">
        <v>6</v>
      </c>
      <c r="I7" s="33">
        <f t="shared" ref="I7:I15" si="0">G7/D7*100</f>
        <v>30.946991211949975</v>
      </c>
      <c r="J7" s="23">
        <f>G7/C7*100</f>
        <v>108.3904380474458</v>
      </c>
    </row>
    <row r="8" spans="1:10" ht="48.75" customHeight="1" x14ac:dyDescent="0.25">
      <c r="A8" s="9" t="s">
        <v>7</v>
      </c>
      <c r="B8" s="32" t="s">
        <v>8</v>
      </c>
      <c r="C8" s="22">
        <v>688509.07</v>
      </c>
      <c r="D8" s="22">
        <v>1744900</v>
      </c>
      <c r="E8" s="22"/>
      <c r="F8" s="22"/>
      <c r="G8" s="22">
        <v>775064.13</v>
      </c>
      <c r="H8" s="21" t="s">
        <v>6</v>
      </c>
      <c r="I8" s="22">
        <f t="shared" si="0"/>
        <v>44.418828013066651</v>
      </c>
      <c r="J8" s="22">
        <f t="shared" ref="J8:J58" si="1">G8/C8*100</f>
        <v>112.57137542138697</v>
      </c>
    </row>
    <row r="9" spans="1:10" ht="63" x14ac:dyDescent="0.25">
      <c r="A9" s="9" t="s">
        <v>9</v>
      </c>
      <c r="B9" s="32" t="s">
        <v>10</v>
      </c>
      <c r="C9" s="22">
        <v>1185219.8400000001</v>
      </c>
      <c r="D9" s="22">
        <v>3036646.49</v>
      </c>
      <c r="E9" s="22"/>
      <c r="F9" s="22"/>
      <c r="G9" s="22">
        <v>1370001.93</v>
      </c>
      <c r="H9" s="21" t="s">
        <v>6</v>
      </c>
      <c r="I9" s="22">
        <f t="shared" si="0"/>
        <v>45.115621278655979</v>
      </c>
      <c r="J9" s="22">
        <f t="shared" si="1"/>
        <v>115.59053297656574</v>
      </c>
    </row>
    <row r="10" spans="1:10" ht="63" customHeight="1" x14ac:dyDescent="0.25">
      <c r="A10" s="9" t="s">
        <v>11</v>
      </c>
      <c r="B10" s="32" t="s">
        <v>12</v>
      </c>
      <c r="C10" s="22">
        <v>23957518.739999998</v>
      </c>
      <c r="D10" s="22">
        <v>96828671.900000006</v>
      </c>
      <c r="E10" s="22"/>
      <c r="F10" s="22"/>
      <c r="G10" s="22">
        <v>27734006.309999999</v>
      </c>
      <c r="H10" s="21" t="s">
        <v>6</v>
      </c>
      <c r="I10" s="22">
        <f t="shared" si="0"/>
        <v>28.642349177981441</v>
      </c>
      <c r="J10" s="22">
        <f t="shared" si="1"/>
        <v>115.76326668460327</v>
      </c>
    </row>
    <row r="11" spans="1:10" ht="20.25" customHeight="1" x14ac:dyDescent="0.25">
      <c r="A11" s="9" t="s">
        <v>13</v>
      </c>
      <c r="B11" s="32" t="s">
        <v>14</v>
      </c>
      <c r="C11" s="22">
        <v>10696</v>
      </c>
      <c r="D11" s="22">
        <v>12329</v>
      </c>
      <c r="E11" s="22"/>
      <c r="F11" s="22"/>
      <c r="G11" s="22">
        <v>12329</v>
      </c>
      <c r="H11" s="21" t="s">
        <v>6</v>
      </c>
      <c r="I11" s="22">
        <f t="shared" si="0"/>
        <v>100</v>
      </c>
      <c r="J11" s="22">
        <f t="shared" si="1"/>
        <v>115.26738967838443</v>
      </c>
    </row>
    <row r="12" spans="1:10" ht="50.25" customHeight="1" x14ac:dyDescent="0.25">
      <c r="A12" s="9" t="s">
        <v>15</v>
      </c>
      <c r="B12" s="32" t="s">
        <v>16</v>
      </c>
      <c r="C12" s="22">
        <v>4509412.04</v>
      </c>
      <c r="D12" s="22">
        <v>11071943</v>
      </c>
      <c r="E12" s="22"/>
      <c r="F12" s="22"/>
      <c r="G12" s="22">
        <v>5267445.97</v>
      </c>
      <c r="H12" s="21" t="s">
        <v>6</v>
      </c>
      <c r="I12" s="22">
        <f t="shared" si="0"/>
        <v>47.574720805553277</v>
      </c>
      <c r="J12" s="22">
        <f t="shared" si="1"/>
        <v>116.81003916421884</v>
      </c>
    </row>
    <row r="13" spans="1:10" ht="31.5" customHeight="1" x14ac:dyDescent="0.25">
      <c r="A13" s="9" t="s">
        <v>90</v>
      </c>
      <c r="B13" s="32" t="s">
        <v>89</v>
      </c>
      <c r="C13" s="22">
        <v>2300660</v>
      </c>
      <c r="D13" s="22">
        <v>10000</v>
      </c>
      <c r="E13" s="22"/>
      <c r="F13" s="22"/>
      <c r="G13" s="22">
        <v>0</v>
      </c>
      <c r="H13" s="21"/>
      <c r="I13" s="22">
        <f t="shared" si="0"/>
        <v>0</v>
      </c>
      <c r="J13" s="22">
        <v>0</v>
      </c>
    </row>
    <row r="14" spans="1:10" ht="15.75" x14ac:dyDescent="0.25">
      <c r="A14" s="9" t="s">
        <v>17</v>
      </c>
      <c r="B14" s="32" t="s">
        <v>18</v>
      </c>
      <c r="C14" s="22">
        <v>0</v>
      </c>
      <c r="D14" s="22">
        <v>1552703.42</v>
      </c>
      <c r="E14" s="22"/>
      <c r="F14" s="22"/>
      <c r="G14" s="22">
        <v>0</v>
      </c>
      <c r="H14" s="21" t="s">
        <v>6</v>
      </c>
      <c r="I14" s="22">
        <f t="shared" si="0"/>
        <v>0</v>
      </c>
      <c r="J14" s="22">
        <v>0</v>
      </c>
    </row>
    <row r="15" spans="1:10" ht="15.75" x14ac:dyDescent="0.25">
      <c r="A15" s="9" t="s">
        <v>19</v>
      </c>
      <c r="B15" s="32" t="s">
        <v>20</v>
      </c>
      <c r="C15" s="22">
        <v>4529832.8899999997</v>
      </c>
      <c r="D15" s="22">
        <v>15970550.380000001</v>
      </c>
      <c r="E15" s="22"/>
      <c r="F15" s="22"/>
      <c r="G15" s="22">
        <v>5142721.21</v>
      </c>
      <c r="H15" s="22" t="s">
        <v>6</v>
      </c>
      <c r="I15" s="22">
        <f t="shared" si="0"/>
        <v>32.201277273701564</v>
      </c>
      <c r="J15" s="22">
        <f t="shared" si="1"/>
        <v>113.53004260605297</v>
      </c>
    </row>
    <row r="16" spans="1:10" ht="15.75" x14ac:dyDescent="0.25">
      <c r="A16" s="8" t="s">
        <v>21</v>
      </c>
      <c r="B16" s="31" t="s">
        <v>22</v>
      </c>
      <c r="C16" s="23">
        <v>792685.22</v>
      </c>
      <c r="D16" s="23">
        <f t="shared" ref="D16:H16" si="2">D17</f>
        <v>3169598</v>
      </c>
      <c r="E16" s="23">
        <f t="shared" si="2"/>
        <v>0</v>
      </c>
      <c r="F16" s="23">
        <f t="shared" si="2"/>
        <v>0</v>
      </c>
      <c r="G16" s="23">
        <f t="shared" si="2"/>
        <v>2048250.28</v>
      </c>
      <c r="H16" s="23" t="str">
        <f t="shared" si="2"/>
        <v>-</v>
      </c>
      <c r="I16" s="23">
        <f>G16/D16*100</f>
        <v>64.621768438773614</v>
      </c>
      <c r="J16" s="23">
        <f t="shared" si="1"/>
        <v>258.39390319400684</v>
      </c>
    </row>
    <row r="17" spans="1:10" ht="18" customHeight="1" x14ac:dyDescent="0.25">
      <c r="A17" s="9" t="s">
        <v>23</v>
      </c>
      <c r="B17" s="32" t="s">
        <v>24</v>
      </c>
      <c r="C17" s="22">
        <v>792685.22</v>
      </c>
      <c r="D17" s="22">
        <v>3169598</v>
      </c>
      <c r="E17" s="22"/>
      <c r="F17" s="22"/>
      <c r="G17" s="22">
        <v>2048250.28</v>
      </c>
      <c r="H17" s="22" t="s">
        <v>6</v>
      </c>
      <c r="I17" s="22">
        <f t="shared" ref="I17:I58" si="3">G17/D17*100</f>
        <v>64.621768438773614</v>
      </c>
      <c r="J17" s="22">
        <f t="shared" si="1"/>
        <v>258.39390319400684</v>
      </c>
    </row>
    <row r="18" spans="1:10" ht="47.25" x14ac:dyDescent="0.25">
      <c r="A18" s="8" t="s">
        <v>25</v>
      </c>
      <c r="B18" s="31" t="s">
        <v>26</v>
      </c>
      <c r="C18" s="23">
        <f>C19+C21+C20</f>
        <v>7355579.6099999994</v>
      </c>
      <c r="D18" s="23">
        <f>D19+D21+D20</f>
        <v>17666954.5</v>
      </c>
      <c r="E18" s="23">
        <f t="shared" ref="E18:F18" si="4">E19+E21</f>
        <v>0</v>
      </c>
      <c r="F18" s="23">
        <f t="shared" si="4"/>
        <v>0</v>
      </c>
      <c r="G18" s="23">
        <f>G19+G21+G20</f>
        <v>8673822.1500000004</v>
      </c>
      <c r="H18" s="23" t="s">
        <v>6</v>
      </c>
      <c r="I18" s="23">
        <f t="shared" si="3"/>
        <v>49.096306610174381</v>
      </c>
      <c r="J18" s="23">
        <f t="shared" si="1"/>
        <v>117.92166776643724</v>
      </c>
    </row>
    <row r="19" spans="1:10" ht="20.25" customHeight="1" x14ac:dyDescent="0.25">
      <c r="A19" s="9" t="s">
        <v>101</v>
      </c>
      <c r="B19" s="32" t="s">
        <v>27</v>
      </c>
      <c r="C19" s="22">
        <v>2100924.77</v>
      </c>
      <c r="D19" s="22">
        <v>5202100</v>
      </c>
      <c r="E19" s="22"/>
      <c r="F19" s="22"/>
      <c r="G19" s="22">
        <v>2336480.9300000002</v>
      </c>
      <c r="H19" s="22" t="s">
        <v>6</v>
      </c>
      <c r="I19" s="22">
        <f t="shared" si="3"/>
        <v>44.914187155187328</v>
      </c>
      <c r="J19" s="22">
        <f t="shared" si="1"/>
        <v>111.21202259898151</v>
      </c>
    </row>
    <row r="20" spans="1:10" ht="47.25" hidden="1" x14ac:dyDescent="0.25">
      <c r="A20" s="9" t="s">
        <v>96</v>
      </c>
      <c r="B20" s="32" t="s">
        <v>95</v>
      </c>
      <c r="C20" s="22">
        <v>0</v>
      </c>
      <c r="D20" s="22"/>
      <c r="E20" s="22"/>
      <c r="F20" s="22"/>
      <c r="G20" s="22">
        <v>0</v>
      </c>
      <c r="H20" s="22"/>
      <c r="I20" s="22" t="e">
        <f t="shared" si="3"/>
        <v>#DIV/0!</v>
      </c>
      <c r="J20" s="22" t="e">
        <f t="shared" si="1"/>
        <v>#DIV/0!</v>
      </c>
    </row>
    <row r="21" spans="1:10" ht="63" x14ac:dyDescent="0.25">
      <c r="A21" s="9" t="s">
        <v>105</v>
      </c>
      <c r="B21" s="32" t="s">
        <v>28</v>
      </c>
      <c r="C21" s="22">
        <v>5254654.84</v>
      </c>
      <c r="D21" s="22">
        <v>12464854.5</v>
      </c>
      <c r="E21" s="22"/>
      <c r="F21" s="22"/>
      <c r="G21" s="22">
        <v>6337341.2199999997</v>
      </c>
      <c r="H21" s="22" t="s">
        <v>6</v>
      </c>
      <c r="I21" s="22">
        <f t="shared" si="3"/>
        <v>50.841678256252408</v>
      </c>
      <c r="J21" s="22">
        <f t="shared" si="1"/>
        <v>120.60432917036279</v>
      </c>
    </row>
    <row r="22" spans="1:10" ht="15.75" x14ac:dyDescent="0.25">
      <c r="A22" s="8" t="s">
        <v>29</v>
      </c>
      <c r="B22" s="31" t="s">
        <v>30</v>
      </c>
      <c r="C22" s="23">
        <v>15853805.9</v>
      </c>
      <c r="D22" s="23">
        <f>SUM(D23:D27)</f>
        <v>63550137.829999998</v>
      </c>
      <c r="E22" s="23">
        <f>SUM(E23:E27)</f>
        <v>0</v>
      </c>
      <c r="F22" s="23">
        <f>SUM(F23:F27)</f>
        <v>0</v>
      </c>
      <c r="G22" s="23">
        <f>SUM(G23:G27)</f>
        <v>9033560.5399999991</v>
      </c>
      <c r="H22" s="23" t="s">
        <v>6</v>
      </c>
      <c r="I22" s="23">
        <f t="shared" si="3"/>
        <v>14.214855936528814</v>
      </c>
      <c r="J22" s="23">
        <f t="shared" si="1"/>
        <v>56.980390683350038</v>
      </c>
    </row>
    <row r="23" spans="1:10" ht="15.75" x14ac:dyDescent="0.25">
      <c r="A23" s="9" t="s">
        <v>31</v>
      </c>
      <c r="B23" s="32" t="s">
        <v>32</v>
      </c>
      <c r="C23" s="22">
        <v>0</v>
      </c>
      <c r="D23" s="22">
        <v>383229.3</v>
      </c>
      <c r="E23" s="22"/>
      <c r="F23" s="22"/>
      <c r="G23" s="22">
        <v>217163.27</v>
      </c>
      <c r="H23" s="22" t="s">
        <v>6</v>
      </c>
      <c r="I23" s="22">
        <f t="shared" si="3"/>
        <v>56.666666666666664</v>
      </c>
      <c r="J23" s="22">
        <v>0</v>
      </c>
    </row>
    <row r="24" spans="1:10" ht="15.75" x14ac:dyDescent="0.25">
      <c r="A24" s="9" t="s">
        <v>33</v>
      </c>
      <c r="B24" s="32" t="s">
        <v>34</v>
      </c>
      <c r="C24" s="22">
        <v>250560</v>
      </c>
      <c r="D24" s="22">
        <v>850560</v>
      </c>
      <c r="E24" s="22"/>
      <c r="F24" s="22"/>
      <c r="G24" s="22">
        <v>250560</v>
      </c>
      <c r="H24" s="22" t="s">
        <v>6</v>
      </c>
      <c r="I24" s="22">
        <f t="shared" si="3"/>
        <v>29.458239277652371</v>
      </c>
      <c r="J24" s="22">
        <f t="shared" si="1"/>
        <v>100</v>
      </c>
    </row>
    <row r="25" spans="1:10" ht="15.75" x14ac:dyDescent="0.25">
      <c r="A25" s="9" t="s">
        <v>35</v>
      </c>
      <c r="B25" s="32" t="s">
        <v>36</v>
      </c>
      <c r="C25" s="22">
        <v>4094328</v>
      </c>
      <c r="D25" s="22">
        <v>12550248</v>
      </c>
      <c r="E25" s="22"/>
      <c r="F25" s="22"/>
      <c r="G25" s="22">
        <v>5222164.4800000004</v>
      </c>
      <c r="H25" s="22" t="s">
        <v>6</v>
      </c>
      <c r="I25" s="22">
        <f t="shared" si="3"/>
        <v>41.610050096221208</v>
      </c>
      <c r="J25" s="22">
        <f t="shared" si="1"/>
        <v>127.54631480428536</v>
      </c>
    </row>
    <row r="26" spans="1:10" ht="15.75" x14ac:dyDescent="0.25">
      <c r="A26" s="9" t="s">
        <v>37</v>
      </c>
      <c r="B26" s="32" t="s">
        <v>38</v>
      </c>
      <c r="C26" s="22">
        <v>11472117.9</v>
      </c>
      <c r="D26" s="22">
        <v>48707100.530000001</v>
      </c>
      <c r="E26" s="22"/>
      <c r="F26" s="22"/>
      <c r="G26" s="22">
        <v>3247572.79</v>
      </c>
      <c r="H26" s="22" t="s">
        <v>6</v>
      </c>
      <c r="I26" s="22">
        <f t="shared" si="3"/>
        <v>6.6675551504030377</v>
      </c>
      <c r="J26" s="22">
        <f t="shared" si="1"/>
        <v>28.308397963727344</v>
      </c>
    </row>
    <row r="27" spans="1:10" ht="31.5" x14ac:dyDescent="0.25">
      <c r="A27" s="9" t="s">
        <v>39</v>
      </c>
      <c r="B27" s="32" t="s">
        <v>40</v>
      </c>
      <c r="C27" s="22">
        <v>36800</v>
      </c>
      <c r="D27" s="22">
        <v>1059000</v>
      </c>
      <c r="E27" s="22"/>
      <c r="F27" s="22"/>
      <c r="G27" s="22">
        <v>96100</v>
      </c>
      <c r="H27" s="22" t="s">
        <v>6</v>
      </c>
      <c r="I27" s="22">
        <f t="shared" si="3"/>
        <v>9.0745986779981109</v>
      </c>
      <c r="J27" s="22">
        <f t="shared" si="1"/>
        <v>261.14130434782606</v>
      </c>
    </row>
    <row r="28" spans="1:10" ht="31.5" x14ac:dyDescent="0.25">
      <c r="A28" s="8" t="s">
        <v>41</v>
      </c>
      <c r="B28" s="31" t="s">
        <v>42</v>
      </c>
      <c r="C28" s="23">
        <f>C29+C30+C31+C32</f>
        <v>25699099.48</v>
      </c>
      <c r="D28" s="23">
        <f>D29+D30+D31+D32</f>
        <v>176848323.66</v>
      </c>
      <c r="E28" s="23">
        <f>E29+E30+E31</f>
        <v>0</v>
      </c>
      <c r="F28" s="23">
        <f>F29+F30+F31</f>
        <v>0</v>
      </c>
      <c r="G28" s="23">
        <f>G29+G30+G31+G32</f>
        <v>30407079.920000002</v>
      </c>
      <c r="H28" s="23" t="s">
        <v>6</v>
      </c>
      <c r="I28" s="23">
        <f t="shared" si="3"/>
        <v>17.193875118917823</v>
      </c>
      <c r="J28" s="23">
        <f t="shared" si="1"/>
        <v>118.31963195311155</v>
      </c>
    </row>
    <row r="29" spans="1:10" ht="15.75" x14ac:dyDescent="0.25">
      <c r="A29" s="9" t="s">
        <v>43</v>
      </c>
      <c r="B29" s="32" t="s">
        <v>44</v>
      </c>
      <c r="C29" s="22">
        <v>2073238.29</v>
      </c>
      <c r="D29" s="22">
        <v>89358911.719999999</v>
      </c>
      <c r="E29" s="22"/>
      <c r="F29" s="22"/>
      <c r="G29" s="22">
        <v>341031.44</v>
      </c>
      <c r="H29" s="22" t="s">
        <v>6</v>
      </c>
      <c r="I29" s="22">
        <f t="shared" si="3"/>
        <v>0.38164233811239617</v>
      </c>
      <c r="J29" s="22">
        <f t="shared" si="1"/>
        <v>16.449215782137614</v>
      </c>
    </row>
    <row r="30" spans="1:10" ht="15.75" x14ac:dyDescent="0.25">
      <c r="A30" s="9" t="s">
        <v>45</v>
      </c>
      <c r="B30" s="32" t="s">
        <v>46</v>
      </c>
      <c r="C30" s="22">
        <v>11306082.26</v>
      </c>
      <c r="D30" s="22">
        <v>34396025.390000001</v>
      </c>
      <c r="E30" s="22"/>
      <c r="F30" s="22"/>
      <c r="G30" s="22">
        <v>11247943.5</v>
      </c>
      <c r="H30" s="22" t="s">
        <v>6</v>
      </c>
      <c r="I30" s="22">
        <f t="shared" si="3"/>
        <v>32.701288513614507</v>
      </c>
      <c r="J30" s="22">
        <f t="shared" si="1"/>
        <v>99.485774482592532</v>
      </c>
    </row>
    <row r="31" spans="1:10" ht="21" customHeight="1" x14ac:dyDescent="0.25">
      <c r="A31" s="9" t="s">
        <v>47</v>
      </c>
      <c r="B31" s="32" t="s">
        <v>48</v>
      </c>
      <c r="C31" s="22">
        <v>12319778.93</v>
      </c>
      <c r="D31" s="22">
        <v>53093386.549999997</v>
      </c>
      <c r="E31" s="22"/>
      <c r="F31" s="22"/>
      <c r="G31" s="22">
        <v>18818104.98</v>
      </c>
      <c r="H31" s="22" t="s">
        <v>6</v>
      </c>
      <c r="I31" s="22">
        <f t="shared" si="3"/>
        <v>35.443406802235714</v>
      </c>
      <c r="J31" s="22">
        <f t="shared" si="1"/>
        <v>152.7470994968576</v>
      </c>
    </row>
    <row r="32" spans="1:10" ht="2.25" hidden="1" customHeight="1" x14ac:dyDescent="0.25">
      <c r="A32" s="9" t="s">
        <v>107</v>
      </c>
      <c r="B32" s="32" t="s">
        <v>106</v>
      </c>
      <c r="C32" s="22">
        <v>0</v>
      </c>
      <c r="D32" s="22">
        <v>0</v>
      </c>
      <c r="E32" s="22">
        <v>0</v>
      </c>
      <c r="F32" s="22">
        <v>0</v>
      </c>
      <c r="G32" s="22">
        <v>0</v>
      </c>
      <c r="H32" s="22"/>
      <c r="I32" s="22">
        <v>0</v>
      </c>
      <c r="J32" s="22">
        <v>0</v>
      </c>
    </row>
    <row r="33" spans="1:10" ht="15.75" x14ac:dyDescent="0.25">
      <c r="A33" s="8" t="s">
        <v>97</v>
      </c>
      <c r="B33" s="31" t="s">
        <v>109</v>
      </c>
      <c r="C33" s="23">
        <f>C34</f>
        <v>8288.85</v>
      </c>
      <c r="D33" s="23">
        <f>D34</f>
        <v>20998229</v>
      </c>
      <c r="E33" s="23"/>
      <c r="F33" s="23"/>
      <c r="G33" s="23">
        <f>G34</f>
        <v>352.05</v>
      </c>
      <c r="H33" s="23"/>
      <c r="I33" s="23">
        <f t="shared" si="3"/>
        <v>1.676569962162047E-3</v>
      </c>
      <c r="J33" s="23">
        <f t="shared" si="1"/>
        <v>4.2472719376029238</v>
      </c>
    </row>
    <row r="34" spans="1:10" ht="31.5" x14ac:dyDescent="0.25">
      <c r="A34" s="9" t="s">
        <v>98</v>
      </c>
      <c r="B34" s="32" t="s">
        <v>110</v>
      </c>
      <c r="C34" s="22">
        <v>8288.85</v>
      </c>
      <c r="D34" s="22">
        <v>20998229</v>
      </c>
      <c r="E34" s="22"/>
      <c r="F34" s="22"/>
      <c r="G34" s="22">
        <v>352.05</v>
      </c>
      <c r="H34" s="22"/>
      <c r="I34" s="22">
        <f t="shared" ref="I34" si="5">G34/D34*100</f>
        <v>1.676569962162047E-3</v>
      </c>
      <c r="J34" s="22">
        <f t="shared" si="1"/>
        <v>4.2472719376029238</v>
      </c>
    </row>
    <row r="35" spans="1:10" ht="15.75" x14ac:dyDescent="0.25">
      <c r="A35" s="8" t="s">
        <v>49</v>
      </c>
      <c r="B35" s="31" t="s">
        <v>50</v>
      </c>
      <c r="C35" s="23">
        <f>SUM(C36:C40)</f>
        <v>247653973.22999996</v>
      </c>
      <c r="D35" s="23">
        <f>SUM(D36:D40)</f>
        <v>552221742.22000003</v>
      </c>
      <c r="E35" s="23">
        <f>SUM(E36:E40)</f>
        <v>247653973.23000005</v>
      </c>
      <c r="F35" s="23">
        <f>SUM(F36:F40)</f>
        <v>472891277.00999999</v>
      </c>
      <c r="G35" s="23">
        <f>SUM(G36:G40)</f>
        <v>287176211.87</v>
      </c>
      <c r="H35" s="23" t="s">
        <v>6</v>
      </c>
      <c r="I35" s="23">
        <f t="shared" si="3"/>
        <v>52.00378578277558</v>
      </c>
      <c r="J35" s="23">
        <f t="shared" si="1"/>
        <v>115.9586531661639</v>
      </c>
    </row>
    <row r="36" spans="1:10" ht="15.75" x14ac:dyDescent="0.25">
      <c r="A36" s="9" t="s">
        <v>51</v>
      </c>
      <c r="B36" s="32" t="s">
        <v>52</v>
      </c>
      <c r="C36" s="22">
        <v>52608327.079999998</v>
      </c>
      <c r="D36" s="22">
        <v>137527310.19999999</v>
      </c>
      <c r="E36" s="22">
        <v>52608327.079999998</v>
      </c>
      <c r="F36" s="22">
        <v>92817696.99000001</v>
      </c>
      <c r="G36" s="22">
        <v>63164269.859999999</v>
      </c>
      <c r="H36" s="22" t="s">
        <v>6</v>
      </c>
      <c r="I36" s="22">
        <f t="shared" si="3"/>
        <v>45.92852849964342</v>
      </c>
      <c r="J36" s="22">
        <f t="shared" si="1"/>
        <v>120.06515577647599</v>
      </c>
    </row>
    <row r="37" spans="1:10" ht="15.75" x14ac:dyDescent="0.25">
      <c r="A37" s="9" t="s">
        <v>53</v>
      </c>
      <c r="B37" s="32" t="s">
        <v>54</v>
      </c>
      <c r="C37" s="22">
        <v>141865535.50999999</v>
      </c>
      <c r="D37" s="22">
        <v>313405843.97000003</v>
      </c>
      <c r="E37" s="22">
        <v>141865535.51000002</v>
      </c>
      <c r="F37" s="22">
        <v>286710128.41999996</v>
      </c>
      <c r="G37" s="22">
        <v>167561322.06999999</v>
      </c>
      <c r="H37" s="22" t="s">
        <v>6</v>
      </c>
      <c r="I37" s="22">
        <f t="shared" si="3"/>
        <v>53.464645058130877</v>
      </c>
      <c r="J37" s="22">
        <f t="shared" si="1"/>
        <v>118.11277592378222</v>
      </c>
    </row>
    <row r="38" spans="1:10" ht="15.75" x14ac:dyDescent="0.25">
      <c r="A38" s="9" t="s">
        <v>100</v>
      </c>
      <c r="B38" s="32" t="s">
        <v>88</v>
      </c>
      <c r="C38" s="22">
        <v>27951702.530000001</v>
      </c>
      <c r="D38" s="22">
        <v>52111089.049999997</v>
      </c>
      <c r="E38" s="22">
        <v>27951702.530000001</v>
      </c>
      <c r="F38" s="22">
        <v>48495649.600000001</v>
      </c>
      <c r="G38" s="22">
        <v>29556537.82</v>
      </c>
      <c r="H38" s="22"/>
      <c r="I38" s="22">
        <f t="shared" si="3"/>
        <v>56.718326864443071</v>
      </c>
      <c r="J38" s="22">
        <f t="shared" si="1"/>
        <v>105.74145810358979</v>
      </c>
    </row>
    <row r="39" spans="1:10" ht="15.75" x14ac:dyDescent="0.25">
      <c r="A39" s="9" t="s">
        <v>102</v>
      </c>
      <c r="B39" s="32" t="s">
        <v>55</v>
      </c>
      <c r="C39" s="22">
        <v>62782.53</v>
      </c>
      <c r="D39" s="22">
        <v>103299</v>
      </c>
      <c r="E39" s="22">
        <v>62782.53</v>
      </c>
      <c r="F39" s="22">
        <v>116093</v>
      </c>
      <c r="G39" s="22">
        <v>43948.27</v>
      </c>
      <c r="H39" s="22" t="s">
        <v>6</v>
      </c>
      <c r="I39" s="22">
        <f t="shared" si="3"/>
        <v>42.544719697189706</v>
      </c>
      <c r="J39" s="22">
        <f t="shared" si="1"/>
        <v>70.000794807090443</v>
      </c>
    </row>
    <row r="40" spans="1:10" ht="15.75" x14ac:dyDescent="0.25">
      <c r="A40" s="9" t="s">
        <v>56</v>
      </c>
      <c r="B40" s="32" t="s">
        <v>57</v>
      </c>
      <c r="C40" s="22">
        <v>25165625.579999998</v>
      </c>
      <c r="D40" s="22">
        <v>49074200</v>
      </c>
      <c r="E40" s="22">
        <v>25165625.580000002</v>
      </c>
      <c r="F40" s="22">
        <v>44751709</v>
      </c>
      <c r="G40" s="22">
        <v>26850133.850000001</v>
      </c>
      <c r="H40" s="22" t="s">
        <v>6</v>
      </c>
      <c r="I40" s="22">
        <f t="shared" si="3"/>
        <v>54.713339901618376</v>
      </c>
      <c r="J40" s="22">
        <f t="shared" si="1"/>
        <v>106.6936872466971</v>
      </c>
    </row>
    <row r="41" spans="1:10" s="25" customFormat="1" ht="15.75" x14ac:dyDescent="0.25">
      <c r="A41" s="8" t="s">
        <v>58</v>
      </c>
      <c r="B41" s="31" t="s">
        <v>59</v>
      </c>
      <c r="C41" s="23">
        <v>29837517.920000002</v>
      </c>
      <c r="D41" s="23">
        <f>D42+D43</f>
        <v>73318021.00999999</v>
      </c>
      <c r="E41" s="23">
        <f>E42+E43</f>
        <v>0</v>
      </c>
      <c r="F41" s="23">
        <f>F42+F43</f>
        <v>0</v>
      </c>
      <c r="G41" s="23">
        <f>G42+G43</f>
        <v>36144748.810000002</v>
      </c>
      <c r="H41" s="23" t="s">
        <v>6</v>
      </c>
      <c r="I41" s="23">
        <f t="shared" si="3"/>
        <v>49.298587594269826</v>
      </c>
      <c r="J41" s="23">
        <f t="shared" si="1"/>
        <v>121.13859104135562</v>
      </c>
    </row>
    <row r="42" spans="1:10" s="25" customFormat="1" ht="15.75" x14ac:dyDescent="0.25">
      <c r="A42" s="9" t="s">
        <v>60</v>
      </c>
      <c r="B42" s="32" t="s">
        <v>61</v>
      </c>
      <c r="C42" s="22">
        <v>26358238.25</v>
      </c>
      <c r="D42" s="22">
        <v>65357821.009999998</v>
      </c>
      <c r="E42" s="22"/>
      <c r="F42" s="22"/>
      <c r="G42" s="22">
        <v>32610193.359999999</v>
      </c>
      <c r="H42" s="22" t="s">
        <v>6</v>
      </c>
      <c r="I42" s="22">
        <f t="shared" si="3"/>
        <v>49.894860104057805</v>
      </c>
      <c r="J42" s="22">
        <f t="shared" si="1"/>
        <v>123.71916912921901</v>
      </c>
    </row>
    <row r="43" spans="1:10" ht="33" customHeight="1" x14ac:dyDescent="0.25">
      <c r="A43" s="9" t="s">
        <v>62</v>
      </c>
      <c r="B43" s="32" t="s">
        <v>63</v>
      </c>
      <c r="C43" s="22">
        <v>3479279.67</v>
      </c>
      <c r="D43" s="22">
        <v>7960200</v>
      </c>
      <c r="E43" s="22"/>
      <c r="F43" s="22"/>
      <c r="G43" s="22">
        <v>3534555.45</v>
      </c>
      <c r="H43" s="22" t="s">
        <v>6</v>
      </c>
      <c r="I43" s="22">
        <f t="shared" si="3"/>
        <v>44.402847290269094</v>
      </c>
      <c r="J43" s="22">
        <f t="shared" si="1"/>
        <v>101.5887133327227</v>
      </c>
    </row>
    <row r="44" spans="1:10" ht="15.75" x14ac:dyDescent="0.25">
      <c r="A44" s="8" t="s">
        <v>64</v>
      </c>
      <c r="B44" s="31" t="s">
        <v>65</v>
      </c>
      <c r="C44" s="23">
        <v>9261582.9000000004</v>
      </c>
      <c r="D44" s="23">
        <f>SUM(D45:D48)</f>
        <v>61646800.970000006</v>
      </c>
      <c r="E44" s="23">
        <f>SUM(E45:E48)</f>
        <v>0</v>
      </c>
      <c r="F44" s="23">
        <f>SUM(F45:F48)</f>
        <v>0</v>
      </c>
      <c r="G44" s="23">
        <f>SUM(G45:G48)</f>
        <v>41345665.710000001</v>
      </c>
      <c r="H44" s="23" t="s">
        <v>6</v>
      </c>
      <c r="I44" s="23">
        <f t="shared" si="3"/>
        <v>67.068631396008016</v>
      </c>
      <c r="J44" s="23">
        <f t="shared" si="1"/>
        <v>446.42115884963903</v>
      </c>
    </row>
    <row r="45" spans="1:10" ht="18" customHeight="1" x14ac:dyDescent="0.25">
      <c r="A45" s="9" t="s">
        <v>66</v>
      </c>
      <c r="B45" s="32" t="s">
        <v>67</v>
      </c>
      <c r="C45" s="22">
        <v>3261067.29</v>
      </c>
      <c r="D45" s="22">
        <v>8393588.4900000002</v>
      </c>
      <c r="E45" s="22"/>
      <c r="F45" s="22"/>
      <c r="G45" s="22">
        <v>4552210.08</v>
      </c>
      <c r="H45" s="22" t="s">
        <v>6</v>
      </c>
      <c r="I45" s="22">
        <f t="shared" si="3"/>
        <v>54.234372883820036</v>
      </c>
      <c r="J45" s="22">
        <f t="shared" si="1"/>
        <v>139.59264483622476</v>
      </c>
    </row>
    <row r="46" spans="1:10" ht="21.75" customHeight="1" x14ac:dyDescent="0.25">
      <c r="A46" s="9" t="s">
        <v>68</v>
      </c>
      <c r="B46" s="32" t="s">
        <v>69</v>
      </c>
      <c r="C46" s="22">
        <v>0</v>
      </c>
      <c r="D46" s="22">
        <v>1596000</v>
      </c>
      <c r="E46" s="22"/>
      <c r="F46" s="22"/>
      <c r="G46" s="22">
        <v>795838.71</v>
      </c>
      <c r="H46" s="22" t="s">
        <v>6</v>
      </c>
      <c r="I46" s="22">
        <f t="shared" si="3"/>
        <v>49.86458082706767</v>
      </c>
      <c r="J46" s="22">
        <v>0</v>
      </c>
    </row>
    <row r="47" spans="1:10" ht="15.75" x14ac:dyDescent="0.25">
      <c r="A47" s="9" t="s">
        <v>70</v>
      </c>
      <c r="B47" s="32" t="s">
        <v>71</v>
      </c>
      <c r="C47" s="22">
        <v>5769515.6100000003</v>
      </c>
      <c r="D47" s="22">
        <v>39440384.200000003</v>
      </c>
      <c r="E47" s="22"/>
      <c r="F47" s="22"/>
      <c r="G47" s="22">
        <v>28834541.84</v>
      </c>
      <c r="H47" s="22" t="s">
        <v>6</v>
      </c>
      <c r="I47" s="22">
        <f t="shared" si="3"/>
        <v>73.109180919185874</v>
      </c>
      <c r="J47" s="22">
        <f t="shared" si="1"/>
        <v>499.77405018235135</v>
      </c>
    </row>
    <row r="48" spans="1:10" ht="31.5" x14ac:dyDescent="0.25">
      <c r="A48" s="9" t="s">
        <v>72</v>
      </c>
      <c r="B48" s="32" t="s">
        <v>73</v>
      </c>
      <c r="C48" s="22">
        <v>231000</v>
      </c>
      <c r="D48" s="22">
        <v>12216828.279999999</v>
      </c>
      <c r="E48" s="22"/>
      <c r="F48" s="22"/>
      <c r="G48" s="22">
        <v>7163075.0800000001</v>
      </c>
      <c r="H48" s="22" t="s">
        <v>6</v>
      </c>
      <c r="I48" s="22">
        <f t="shared" si="3"/>
        <v>58.632853927615336</v>
      </c>
      <c r="J48" s="22">
        <v>62.43</v>
      </c>
    </row>
    <row r="49" spans="1:10" ht="15.75" x14ac:dyDescent="0.25">
      <c r="A49" s="8" t="s">
        <v>74</v>
      </c>
      <c r="B49" s="31" t="s">
        <v>75</v>
      </c>
      <c r="C49" s="23">
        <v>10930838.59</v>
      </c>
      <c r="D49" s="23">
        <f>SUM(D50:D50:D51)</f>
        <v>314666461.39999998</v>
      </c>
      <c r="E49" s="23">
        <f>SUM(E51:E51)</f>
        <v>0</v>
      </c>
      <c r="F49" s="23">
        <f>SUM(F51:F51)</f>
        <v>0</v>
      </c>
      <c r="G49" s="23">
        <f>SUM(G50:G50:G51)</f>
        <v>75884171.640000001</v>
      </c>
      <c r="H49" s="23" t="s">
        <v>6</v>
      </c>
      <c r="I49" s="23">
        <f t="shared" si="3"/>
        <v>24.115748244150183</v>
      </c>
      <c r="J49" s="23">
        <f t="shared" si="1"/>
        <v>694.22095125823273</v>
      </c>
    </row>
    <row r="50" spans="1:10" ht="18" customHeight="1" x14ac:dyDescent="0.25">
      <c r="A50" s="9" t="s">
        <v>92</v>
      </c>
      <c r="B50" s="31" t="s">
        <v>91</v>
      </c>
      <c r="C50" s="22">
        <v>10840838.59</v>
      </c>
      <c r="D50" s="22">
        <v>29164485.25</v>
      </c>
      <c r="E50" s="22"/>
      <c r="F50" s="22"/>
      <c r="G50" s="22">
        <v>19696743.359999999</v>
      </c>
      <c r="H50" s="23"/>
      <c r="I50" s="22">
        <f t="shared" ref="I50:I51" si="6">G50/D50*100</f>
        <v>67.536742689466806</v>
      </c>
      <c r="J50" s="22">
        <f t="shared" si="1"/>
        <v>181.69021885603041</v>
      </c>
    </row>
    <row r="51" spans="1:10" ht="20.25" customHeight="1" x14ac:dyDescent="0.25">
      <c r="A51" s="9" t="s">
        <v>76</v>
      </c>
      <c r="B51" s="32" t="s">
        <v>77</v>
      </c>
      <c r="C51" s="22">
        <v>90000</v>
      </c>
      <c r="D51" s="22">
        <v>285501976.14999998</v>
      </c>
      <c r="E51" s="22"/>
      <c r="F51" s="22"/>
      <c r="G51" s="22">
        <v>56187428.280000001</v>
      </c>
      <c r="H51" s="22" t="s">
        <v>6</v>
      </c>
      <c r="I51" s="22">
        <f t="shared" si="6"/>
        <v>19.680223947199465</v>
      </c>
      <c r="J51" s="22">
        <v>62.43</v>
      </c>
    </row>
    <row r="52" spans="1:10" ht="33.75" customHeight="1" x14ac:dyDescent="0.25">
      <c r="A52" s="8" t="s">
        <v>103</v>
      </c>
      <c r="B52" s="31" t="s">
        <v>93</v>
      </c>
      <c r="C52" s="23">
        <f>SUM(C53:C53)</f>
        <v>0</v>
      </c>
      <c r="D52" s="23">
        <f>SUM(D53:D53)</f>
        <v>3394.52</v>
      </c>
      <c r="E52" s="22"/>
      <c r="F52" s="22"/>
      <c r="G52" s="23">
        <f>SUM(G53:G53)</f>
        <v>0</v>
      </c>
      <c r="H52" s="22"/>
      <c r="I52" s="23">
        <f t="shared" ref="I52:I53" si="7">G52/D52*100</f>
        <v>0</v>
      </c>
      <c r="J52" s="23">
        <v>0</v>
      </c>
    </row>
    <row r="53" spans="1:10" ht="28.5" customHeight="1" x14ac:dyDescent="0.25">
      <c r="A53" s="9" t="s">
        <v>104</v>
      </c>
      <c r="B53" s="32" t="s">
        <v>94</v>
      </c>
      <c r="C53" s="22">
        <v>0</v>
      </c>
      <c r="D53" s="22">
        <v>3394.52</v>
      </c>
      <c r="E53" s="22"/>
      <c r="F53" s="22"/>
      <c r="G53" s="22">
        <v>0</v>
      </c>
      <c r="H53" s="22"/>
      <c r="I53" s="22">
        <f t="shared" si="7"/>
        <v>0</v>
      </c>
      <c r="J53" s="22">
        <v>0</v>
      </c>
    </row>
    <row r="54" spans="1:10" ht="0.75" customHeight="1" x14ac:dyDescent="0.25">
      <c r="A54" s="8" t="s">
        <v>78</v>
      </c>
      <c r="B54" s="20" t="s">
        <v>79</v>
      </c>
      <c r="C54" s="23">
        <f>C55+C56+C57</f>
        <v>0</v>
      </c>
      <c r="D54" s="23">
        <f>D55+D56+D57</f>
        <v>0</v>
      </c>
      <c r="E54" s="23">
        <f>E55+E56+E57</f>
        <v>0</v>
      </c>
      <c r="F54" s="23">
        <f>F55+F56+F57</f>
        <v>0</v>
      </c>
      <c r="G54" s="23">
        <f>G55+G56+G57</f>
        <v>0</v>
      </c>
      <c r="H54" s="23" t="s">
        <v>6</v>
      </c>
      <c r="I54" s="23" t="e">
        <f t="shared" si="3"/>
        <v>#DIV/0!</v>
      </c>
      <c r="J54" s="22" t="e">
        <f t="shared" si="1"/>
        <v>#DIV/0!</v>
      </c>
    </row>
    <row r="55" spans="1:10" ht="45" hidden="1" customHeight="1" x14ac:dyDescent="0.25">
      <c r="A55" s="9" t="s">
        <v>80</v>
      </c>
      <c r="B55" s="19" t="s">
        <v>81</v>
      </c>
      <c r="C55" s="22"/>
      <c r="D55" s="22"/>
      <c r="E55" s="22"/>
      <c r="F55" s="22"/>
      <c r="G55" s="22"/>
      <c r="H55" s="22" t="s">
        <v>6</v>
      </c>
      <c r="I55" s="22">
        <f>G54</f>
        <v>0</v>
      </c>
      <c r="J55" s="22" t="e">
        <f t="shared" si="1"/>
        <v>#DIV/0!</v>
      </c>
    </row>
    <row r="56" spans="1:10" ht="17.25" hidden="1" customHeight="1" x14ac:dyDescent="0.25">
      <c r="A56" s="9" t="s">
        <v>82</v>
      </c>
      <c r="B56" s="10" t="s">
        <v>83</v>
      </c>
      <c r="C56" s="22"/>
      <c r="D56" s="22"/>
      <c r="E56" s="22"/>
      <c r="F56" s="22"/>
      <c r="G56" s="22"/>
      <c r="H56" s="22" t="s">
        <v>6</v>
      </c>
      <c r="I56" s="22"/>
      <c r="J56" s="22" t="e">
        <f t="shared" si="1"/>
        <v>#DIV/0!</v>
      </c>
    </row>
    <row r="57" spans="1:10" ht="30.75" hidden="1" customHeight="1" x14ac:dyDescent="0.25">
      <c r="A57" s="9" t="s">
        <v>84</v>
      </c>
      <c r="B57" s="19" t="s">
        <v>85</v>
      </c>
      <c r="C57" s="22"/>
      <c r="D57" s="22"/>
      <c r="E57" s="22"/>
      <c r="F57" s="22"/>
      <c r="G57" s="22"/>
      <c r="H57" s="22" t="s">
        <v>6</v>
      </c>
      <c r="I57" s="22" t="e">
        <f t="shared" si="3"/>
        <v>#DIV/0!</v>
      </c>
      <c r="J57" s="22" t="e">
        <f t="shared" si="1"/>
        <v>#DIV/0!</v>
      </c>
    </row>
    <row r="58" spans="1:10" ht="23.25" customHeight="1" x14ac:dyDescent="0.25">
      <c r="A58" s="34" t="s">
        <v>86</v>
      </c>
      <c r="B58" s="35"/>
      <c r="C58" s="23">
        <f>C7+C16+C18+C22+C28+C35+C41+C44+C49+C52+C54+C33</f>
        <v>384575220.27999997</v>
      </c>
      <c r="D58" s="23">
        <f>D7+D16+D18+D22+D28+D35+D41+D44+D49+D52+D54+D33</f>
        <v>1414317407.2999997</v>
      </c>
      <c r="E58" s="23">
        <f>E7+E16+E18+E22+E28+E35+E41+E44+E49+E54</f>
        <v>247653973.23000005</v>
      </c>
      <c r="F58" s="23">
        <f>F7+F16+F18+F22+F28+F35+F41+F44+F49+F54</f>
        <v>472891277.00999999</v>
      </c>
      <c r="G58" s="23">
        <f>G7+G16+G18+G22+G28+G35+G41+G44+G49+G52+G54+G33</f>
        <v>531015431.51999998</v>
      </c>
      <c r="H58" s="24"/>
      <c r="I58" s="23">
        <f t="shared" si="3"/>
        <v>37.545704293757801</v>
      </c>
      <c r="J58" s="22">
        <f t="shared" si="1"/>
        <v>138.07843134910783</v>
      </c>
    </row>
    <row r="59" spans="1:10" ht="12.75" customHeight="1" x14ac:dyDescent="0.25">
      <c r="A59" s="11"/>
      <c r="B59" s="6"/>
      <c r="C59" s="28"/>
      <c r="D59" s="28"/>
      <c r="E59" s="12"/>
      <c r="F59" s="12"/>
      <c r="G59" s="12"/>
      <c r="H59" s="12" t="s">
        <v>87</v>
      </c>
    </row>
    <row r="60" spans="1:10" hidden="1" x14ac:dyDescent="0.25"/>
    <row r="61" spans="1:10" s="14" customFormat="1" ht="31.5" x14ac:dyDescent="0.25">
      <c r="A61" s="13" t="s">
        <v>111</v>
      </c>
      <c r="C61" s="29"/>
      <c r="D61" s="29"/>
      <c r="G61" s="14" t="s">
        <v>108</v>
      </c>
      <c r="I61" s="15"/>
      <c r="J61" s="15"/>
    </row>
    <row r="62" spans="1:10" x14ac:dyDescent="0.25">
      <c r="A62" s="16"/>
    </row>
    <row r="63" spans="1:10" x14ac:dyDescent="0.25">
      <c r="A63" s="16"/>
    </row>
    <row r="64" spans="1:10" x14ac:dyDescent="0.25">
      <c r="A64" s="16"/>
      <c r="C64" s="30"/>
      <c r="D64" s="30"/>
      <c r="E64" s="17"/>
      <c r="F64" s="17"/>
      <c r="G64" s="17"/>
    </row>
  </sheetData>
  <mergeCells count="11">
    <mergeCell ref="A58:B58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pageMargins left="0.11811023622047245" right="0.11811023622047245" top="0.74803149606299213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2025-07-31T12:10:34Z</dcterms:modified>
</cp:coreProperties>
</file>